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7400" windowHeight="13080" activeTab="0"/>
  </bookViews>
  <sheets>
    <sheet name="Kühlbedarf " sheetId="1" r:id="rId1"/>
  </sheets>
  <definedNames>
    <definedName name="_xlnm.Print_Area" localSheetId="0">'Kühlbedarf '!$B$2:$N$55</definedName>
  </definedNames>
  <calcPr fullCalcOnLoad="1"/>
</workbook>
</file>

<file path=xl/sharedStrings.xml><?xml version="1.0" encoding="utf-8"?>
<sst xmlns="http://schemas.openxmlformats.org/spreadsheetml/2006/main" count="89" uniqueCount="79">
  <si>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</si>
  <si>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</si>
  <si>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</si>
  <si>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</si>
  <si>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</si>
  <si>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</si>
  <si>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</si>
  <si>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LUFTWECHSEL UND VOLLLASTSTUNDEN</t>
  </si>
  <si>
    <t>Gebäudetyp mittel</t>
  </si>
  <si>
    <t>0.5 als Standard</t>
  </si>
  <si>
    <t>Gebäudetyp schwer</t>
  </si>
  <si>
    <t>Speicherfaktor s [-]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</si>
  <si>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</si>
  <si>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</si>
  <si>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</si>
  <si>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</si>
  <si>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</si>
  <si>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</si>
  <si>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</si>
  <si>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</si>
  <si>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</si>
  <si>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übrige</t>
  </si>
  <si>
    <t>horizontal</t>
  </si>
  <si>
    <t>London</t>
  </si>
  <si>
    <t>Moskau</t>
  </si>
  <si>
    <t>Madrid</t>
  </si>
  <si>
    <t>Durchlaßfaktor b [-]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</si>
  <si>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</si>
  <si>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</si>
  <si>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</si>
  <si>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Dichte Luft</t>
  </si>
  <si>
    <t>Enthalpie Raum (24°C/50% r.F.) [kJ/kg]</t>
  </si>
  <si>
    <t>Enthalpie Außenluft am Standort [kJ/kg]</t>
  </si>
  <si>
    <t>Kühlung und Entfeuchtung der Außenluft [kW]</t>
  </si>
  <si>
    <t>KÜHLLAST, GESAMT</t>
  </si>
  <si>
    <t>total [kW]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</si>
  <si>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</si>
  <si>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</si>
  <si>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</si>
  <si>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</si>
  <si>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</si>
  <si>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</si>
  <si>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</si>
  <si>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</si>
  <si>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</si>
  <si>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</si>
  <si>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</si>
  <si>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</si>
  <si>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</si>
  <si>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A</t>
    </r>
    <r>
      <rPr>
        <vertAlign val="subscript"/>
        <sz val="10"/>
        <rFont val="Arial"/>
        <family val="2"/>
      </rPr>
      <t>Glas</t>
    </r>
    <r>
      <rPr>
        <sz val="10"/>
        <rFont val="Arial"/>
        <family val="0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</si>
  <si>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I</t>
    </r>
    <r>
      <rPr>
        <vertAlign val="subscript"/>
        <sz val="10"/>
        <rFont val="Arial"/>
        <family val="2"/>
      </rPr>
      <t xml:space="preserve">max </t>
    </r>
    <r>
      <rPr>
        <sz val="10"/>
        <rFont val="Arial"/>
        <family val="2"/>
      </rPr>
      <t>[W/m2]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</si>
  <si>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]</t>
    </r>
  </si>
  <si>
    <r>
      <t>spezifisch [W/m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</si>
  <si>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</si>
  <si>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</si>
  <si>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</si>
  <si>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</si>
  <si>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t>Anm.: unter Vernachlässigung von Transmission duch Wände und Fenster</t>
  </si>
  <si>
    <t>ÄUSSERE KÜHLLAST</t>
  </si>
  <si>
    <t>AUßENLUFTKÜHLUNG UND                                             ENTFEUCHTUNG</t>
  </si>
  <si>
    <t>INNERE LATENTE KÜHLLAST</t>
  </si>
  <si>
    <t>INNERE SENSIBLE KÜHLLAST</t>
  </si>
  <si>
    <t>Luftwechselzahl n</t>
  </si>
  <si>
    <r>
      <t>Volllaststunden Kühlung h</t>
    </r>
    <r>
      <rPr>
        <vertAlign val="subscript"/>
        <sz val="10"/>
        <rFont val="Arial"/>
        <family val="2"/>
      </rPr>
      <t>V,K</t>
    </r>
    <r>
      <rPr>
        <sz val="10"/>
        <rFont val="Arial"/>
        <family val="0"/>
      </rPr>
      <t xml:space="preserve"> [h/a]</t>
    </r>
  </si>
  <si>
    <r>
      <t xml:space="preserve">Innere sensible Kühllast </t>
    </r>
    <r>
      <rPr>
        <sz val="10"/>
        <rFont val="Arial"/>
        <family val="2"/>
      </rPr>
      <t>[kW]</t>
    </r>
  </si>
  <si>
    <t>Innere latente Kühllast [kW]</t>
  </si>
  <si>
    <r>
      <t>Äußere Kühllast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>[kW]</t>
    </r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</si>
  <si>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</si>
  <si>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 xml:space="preserve">Anm.: unter Vernachlässigung von Kunstlicht </t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</si>
  <si>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</si>
  <si>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</si>
  <si>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</si>
  <si>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</si>
  <si>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</si>
  <si>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</si>
  <si>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</si>
  <si>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</si>
  <si>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Einfachverglasung</t>
  </si>
  <si>
    <t xml:space="preserve">Kühlbedarfabschätzung  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</si>
</sst>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0"/>
    </font>
    <font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3" fontId="0" fillId="0" borderId="12" xfId="0" applyNumberFormat="1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6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2" fillId="2" borderId="17" xfId="0" applyFont="1" applyFill="1" applyBorder="1" applyAlignment="1">
      <alignment horizontal="left"/>
    </xf>
    <xf numFmtId="0" fontId="0" fillId="2" borderId="18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9" xfId="0" applyFill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2" borderId="9" xfId="0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1" fillId="0" borderId="4" xfId="0" applyFont="1" applyFill="1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Fill="1" applyBorder="1" applyAlignment="1">
      <alignment/>
    </xf>
    <xf numFmtId="1" fontId="0" fillId="0" borderId="9" xfId="0" applyNumberFormat="1" applyBorder="1" applyAlignment="1">
      <alignment horizontal="center"/>
    </xf>
    <xf numFmtId="0" fontId="0" fillId="0" borderId="24" xfId="0" applyFill="1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" xfId="0" applyBorder="1" applyAlignment="1">
      <alignment/>
    </xf>
    <xf numFmtId="0" fontId="2" fillId="2" borderId="15" xfId="0" applyFont="1" applyFill="1" applyBorder="1" applyAlignment="1">
      <alignment/>
    </xf>
    <xf numFmtId="0" fontId="0" fillId="2" borderId="26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27" xfId="0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" xfId="0" applyBorder="1" applyAlignment="1">
      <alignment/>
    </xf>
    <xf numFmtId="2" fontId="0" fillId="3" borderId="32" xfId="0" applyNumberFormat="1" applyFill="1" applyBorder="1" applyAlignment="1">
      <alignment horizontal="center"/>
    </xf>
    <xf numFmtId="0" fontId="0" fillId="0" borderId="24" xfId="0" applyFill="1" applyBorder="1" applyAlignment="1">
      <alignment horizontal="left"/>
    </xf>
    <xf numFmtId="0" fontId="2" fillId="0" borderId="1" xfId="0" applyFont="1" applyFill="1" applyBorder="1" applyAlignment="1">
      <alignment wrapText="1"/>
    </xf>
    <xf numFmtId="2" fontId="0" fillId="3" borderId="12" xfId="0" applyNumberFormat="1" applyFill="1" applyBorder="1" applyAlignment="1">
      <alignment horizontal="center"/>
    </xf>
    <xf numFmtId="0" fontId="0" fillId="0" borderId="33" xfId="0" applyBorder="1" applyAlignment="1">
      <alignment/>
    </xf>
    <xf numFmtId="4" fontId="0" fillId="3" borderId="7" xfId="0" applyNumberFormat="1" applyFill="1" applyBorder="1" applyAlignment="1">
      <alignment horizontal="center"/>
    </xf>
    <xf numFmtId="164" fontId="0" fillId="3" borderId="30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3" fontId="0" fillId="3" borderId="7" xfId="0" applyNumberFormat="1" applyFill="1" applyBorder="1" applyAlignment="1">
      <alignment horizontal="center"/>
    </xf>
    <xf numFmtId="3" fontId="0" fillId="3" borderId="30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" borderId="36" xfId="0" applyFill="1" applyBorder="1" applyAlignment="1">
      <alignment/>
    </xf>
    <xf numFmtId="0" fontId="0" fillId="0" borderId="37" xfId="0" applyFill="1" applyBorder="1" applyAlignment="1">
      <alignment horizontal="left"/>
    </xf>
    <xf numFmtId="0" fontId="0" fillId="3" borderId="22" xfId="0" applyFill="1" applyBorder="1" applyAlignment="1">
      <alignment/>
    </xf>
    <xf numFmtId="0" fontId="0" fillId="4" borderId="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2" borderId="26" xfId="0" applyFill="1" applyBorder="1" applyAlignment="1">
      <alignment horizontal="center" wrapText="1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2" fillId="2" borderId="17" xfId="0" applyFont="1" applyFill="1" applyBorder="1" applyAlignment="1">
      <alignment horizontal="left" wrapText="1"/>
    </xf>
    <xf numFmtId="0" fontId="2" fillId="2" borderId="19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0" fillId="3" borderId="34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3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35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4.emf" /><Relationship Id="rId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3171825</xdr:colOff>
      <xdr:row>46</xdr:row>
      <xdr:rowOff>19050</xdr:rowOff>
    </xdr:from>
    <xdr:to>
      <xdr:col>2</xdr:col>
      <xdr:colOff>1114425</xdr:colOff>
      <xdr:row>46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t="3269" b="3269"/>
        <a:stretch>
          <a:fillRect/>
        </a:stretch>
      </xdr:blipFill>
      <xdr:spPr>
        <a:xfrm>
          <a:off x="3429000" y="10391775"/>
          <a:ext cx="174307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0</xdr:colOff>
      <xdr:row>8</xdr:row>
      <xdr:rowOff>9525</xdr:rowOff>
    </xdr:from>
    <xdr:to>
      <xdr:col>11</xdr:col>
      <xdr:colOff>9525</xdr:colOff>
      <xdr:row>12</xdr:row>
      <xdr:rowOff>9525</xdr:rowOff>
    </xdr:to>
    <xdr:sp>
      <xdr:nvSpPr>
        <xdr:cNvPr id="2" name="Rectangle 9"/>
        <xdr:cNvSpPr>
          <a:spLocks/>
        </xdr:cNvSpPr>
      </xdr:nvSpPr>
      <xdr:spPr>
        <a:xfrm>
          <a:off x="7924800" y="1352550"/>
          <a:ext cx="3990975" cy="8953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381000</xdr:colOff>
      <xdr:row>14</xdr:row>
      <xdr:rowOff>0</xdr:rowOff>
    </xdr:from>
    <xdr:to>
      <xdr:col>10</xdr:col>
      <xdr:colOff>0</xdr:colOff>
      <xdr:row>18</xdr:row>
      <xdr:rowOff>28575</xdr:rowOff>
    </xdr:to>
    <xdr:sp>
      <xdr:nvSpPr>
        <xdr:cNvPr id="3" name="Rectangle 10"/>
        <xdr:cNvSpPr>
          <a:spLocks/>
        </xdr:cNvSpPr>
      </xdr:nvSpPr>
      <xdr:spPr>
        <a:xfrm>
          <a:off x="7905750" y="2628900"/>
          <a:ext cx="3324225" cy="8382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161925</xdr:rowOff>
    </xdr:from>
    <xdr:to>
      <xdr:col>12</xdr:col>
      <xdr:colOff>571500</xdr:colOff>
      <xdr:row>24</xdr:row>
      <xdr:rowOff>9525</xdr:rowOff>
    </xdr:to>
    <xdr:sp>
      <xdr:nvSpPr>
        <xdr:cNvPr id="4" name="Rectangle 11"/>
        <xdr:cNvSpPr>
          <a:spLocks/>
        </xdr:cNvSpPr>
      </xdr:nvSpPr>
      <xdr:spPr>
        <a:xfrm>
          <a:off x="7924800" y="3600450"/>
          <a:ext cx="5133975" cy="11430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25</xdr:row>
      <xdr:rowOff>161925</xdr:rowOff>
    </xdr:from>
    <xdr:to>
      <xdr:col>10</xdr:col>
      <xdr:colOff>9525</xdr:colOff>
      <xdr:row>29</xdr:row>
      <xdr:rowOff>180975</xdr:rowOff>
    </xdr:to>
    <xdr:sp>
      <xdr:nvSpPr>
        <xdr:cNvPr id="5" name="Rectangle 12"/>
        <xdr:cNvSpPr>
          <a:spLocks/>
        </xdr:cNvSpPr>
      </xdr:nvSpPr>
      <xdr:spPr>
        <a:xfrm>
          <a:off x="7924800" y="5057775"/>
          <a:ext cx="3314700" cy="10858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31</xdr:row>
      <xdr:rowOff>0</xdr:rowOff>
    </xdr:from>
    <xdr:to>
      <xdr:col>10</xdr:col>
      <xdr:colOff>19050</xdr:colOff>
      <xdr:row>33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934325" y="6372225"/>
          <a:ext cx="3314700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12</xdr:col>
      <xdr:colOff>0</xdr:colOff>
      <xdr:row>43</xdr:row>
      <xdr:rowOff>19050</xdr:rowOff>
    </xdr:to>
    <xdr:sp>
      <xdr:nvSpPr>
        <xdr:cNvPr id="7" name="Rectangle 14"/>
        <xdr:cNvSpPr>
          <a:spLocks/>
        </xdr:cNvSpPr>
      </xdr:nvSpPr>
      <xdr:spPr>
        <a:xfrm>
          <a:off x="7934325" y="8086725"/>
          <a:ext cx="4552950" cy="16859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390525</xdr:colOff>
      <xdr:row>45</xdr:row>
      <xdr:rowOff>200025</xdr:rowOff>
    </xdr:from>
    <xdr:to>
      <xdr:col>12</xdr:col>
      <xdr:colOff>0</xdr:colOff>
      <xdr:row>51</xdr:row>
      <xdr:rowOff>0</xdr:rowOff>
    </xdr:to>
    <xdr:sp>
      <xdr:nvSpPr>
        <xdr:cNvPr id="8" name="Rectangle 15"/>
        <xdr:cNvSpPr>
          <a:spLocks/>
        </xdr:cNvSpPr>
      </xdr:nvSpPr>
      <xdr:spPr>
        <a:xfrm>
          <a:off x="7915275" y="10363200"/>
          <a:ext cx="4572000" cy="13335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5"/>
  <sheetViews>
    <sheetView tabSelected="1" workbookViewId="0" topLeftCell="A33">
      <selection activeCell="E35" sqref="E35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140625" style="0" customWidth="1"/>
    <col min="4" max="7" width="8.7109375" style="0" customWidth="1"/>
    <col min="8" max="8" width="6.00390625" style="0" customWidth="1"/>
    <col min="9" max="9" width="27.710937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69</v>
      </c>
    </row>
    <row r="3" spans="2:3" ht="12.75">
      <c r="B3" s="80" t="s">
        <v>73</v>
      </c>
      <c r="C3" s="52"/>
    </row>
    <row r="4" spans="2:3" ht="12.75">
      <c r="B4" s="80" t="s">
        <v>74</v>
      </c>
      <c r="C4" s="80"/>
    </row>
    <row r="5" spans="2:3" ht="12.75">
      <c r="B5" s="80" t="s">
        <v>70</v>
      </c>
      <c r="C5" s="75"/>
    </row>
    <row r="7" spans="2:9" s="85" customFormat="1" ht="15.75">
      <c r="B7" s="83" t="s">
        <v>78</v>
      </c>
      <c r="C7" s="84"/>
      <c r="I7" s="83" t="s">
        <v>71</v>
      </c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H9" s="4"/>
      <c r="I9" s="5" t="s">
        <v>38</v>
      </c>
      <c r="J9" s="6"/>
      <c r="K9" s="7"/>
      <c r="L9" s="4"/>
      <c r="M9" s="4"/>
      <c r="N9" s="4"/>
      <c r="O9" s="4"/>
      <c r="P9" s="4"/>
    </row>
    <row r="10" spans="2:11" ht="15.75" customHeight="1">
      <c r="B10" s="8"/>
      <c r="C10" s="9" t="s">
        <v>1</v>
      </c>
      <c r="I10" s="95" t="s">
        <v>75</v>
      </c>
      <c r="J10" s="97" t="s">
        <v>2</v>
      </c>
      <c r="K10" s="99" t="s">
        <v>3</v>
      </c>
    </row>
    <row r="11" spans="2:11" ht="14.25">
      <c r="B11" s="10" t="s">
        <v>39</v>
      </c>
      <c r="C11" s="11">
        <v>4017.5</v>
      </c>
      <c r="I11" s="96"/>
      <c r="J11" s="98"/>
      <c r="K11" s="100"/>
    </row>
    <row r="12" spans="2:11" ht="15" thickBot="1">
      <c r="B12" s="10" t="s">
        <v>40</v>
      </c>
      <c r="C12" s="11">
        <v>5534.79</v>
      </c>
      <c r="I12" s="12">
        <v>600</v>
      </c>
      <c r="J12" s="13">
        <v>80</v>
      </c>
      <c r="K12" s="14">
        <v>600</v>
      </c>
    </row>
    <row r="13" spans="2:9" ht="14.25">
      <c r="B13" s="10" t="s">
        <v>41</v>
      </c>
      <c r="C13" s="11">
        <v>16703.4</v>
      </c>
      <c r="I13" s="82" t="s">
        <v>76</v>
      </c>
    </row>
    <row r="14" spans="2:4" ht="16.5" thickBot="1">
      <c r="B14" s="15" t="s">
        <v>42</v>
      </c>
      <c r="C14" s="16">
        <v>15033.06</v>
      </c>
      <c r="D14" t="s">
        <v>4</v>
      </c>
    </row>
    <row r="15" spans="2:10" ht="13.5" thickBot="1">
      <c r="B15" s="18"/>
      <c r="C15" s="18"/>
      <c r="I15" s="17" t="s">
        <v>5</v>
      </c>
      <c r="J15" s="7"/>
    </row>
    <row r="16" spans="2:10" ht="21" customHeight="1" thickBot="1">
      <c r="B16" s="2" t="s">
        <v>7</v>
      </c>
      <c r="C16" s="3"/>
      <c r="I16" s="19" t="s">
        <v>6</v>
      </c>
      <c r="J16" s="20">
        <v>0.95</v>
      </c>
    </row>
    <row r="17" spans="2:10" ht="12.75">
      <c r="B17" s="22" t="s">
        <v>62</v>
      </c>
      <c r="C17" s="23">
        <v>0.5</v>
      </c>
      <c r="D17" t="s">
        <v>9</v>
      </c>
      <c r="I17" s="21" t="s">
        <v>8</v>
      </c>
      <c r="J17" s="20">
        <v>0.9</v>
      </c>
    </row>
    <row r="18" spans="2:10" ht="16.5" thickBot="1">
      <c r="B18" s="26" t="s">
        <v>63</v>
      </c>
      <c r="C18" s="14">
        <v>280</v>
      </c>
      <c r="I18" s="24" t="s">
        <v>10</v>
      </c>
      <c r="J18" s="25">
        <v>0.85</v>
      </c>
    </row>
    <row r="19" spans="2:3" ht="13.5" thickBot="1">
      <c r="B19" s="18"/>
      <c r="C19" s="18"/>
    </row>
    <row r="20" spans="2:13" ht="30" customHeight="1" thickBot="1">
      <c r="B20" s="2" t="s">
        <v>61</v>
      </c>
      <c r="C20" s="3"/>
      <c r="I20" s="27" t="s">
        <v>43</v>
      </c>
      <c r="J20" s="28"/>
      <c r="K20" s="29"/>
      <c r="L20" s="30"/>
      <c r="M20" s="28"/>
    </row>
    <row r="21" spans="2:13" ht="14.25" customHeight="1">
      <c r="B21" s="10" t="s">
        <v>11</v>
      </c>
      <c r="C21" s="23">
        <v>0.9</v>
      </c>
      <c r="I21" s="31" t="s">
        <v>44</v>
      </c>
      <c r="J21" s="32"/>
      <c r="K21" s="31" t="s">
        <v>45</v>
      </c>
      <c r="L21" s="33"/>
      <c r="M21" s="32"/>
    </row>
    <row r="22" spans="2:13" ht="16.5" customHeight="1">
      <c r="B22" s="10" t="s">
        <v>46</v>
      </c>
      <c r="C22" s="78">
        <v>5</v>
      </c>
      <c r="I22" s="34" t="s">
        <v>12</v>
      </c>
      <c r="J22" s="23">
        <v>0.9</v>
      </c>
      <c r="K22" s="34" t="s">
        <v>13</v>
      </c>
      <c r="L22" s="18"/>
      <c r="M22" s="23">
        <v>0.15</v>
      </c>
    </row>
    <row r="23" spans="2:13" ht="14.25">
      <c r="B23" s="10" t="s">
        <v>47</v>
      </c>
      <c r="C23" s="79">
        <v>15</v>
      </c>
      <c r="I23" s="34" t="s">
        <v>14</v>
      </c>
      <c r="J23" s="23">
        <v>0.55</v>
      </c>
      <c r="K23" s="34" t="s">
        <v>15</v>
      </c>
      <c r="L23" s="18"/>
      <c r="M23" s="23">
        <v>0.3</v>
      </c>
    </row>
    <row r="24" spans="2:13" ht="13.5" thickBot="1">
      <c r="B24" s="38" t="s">
        <v>64</v>
      </c>
      <c r="C24" s="61">
        <f>(C22+C23)*C21*C11/1000</f>
        <v>72.315</v>
      </c>
      <c r="I24" s="36" t="s">
        <v>77</v>
      </c>
      <c r="J24" s="14">
        <v>1.1</v>
      </c>
      <c r="K24" s="36" t="s">
        <v>16</v>
      </c>
      <c r="L24" s="37"/>
      <c r="M24" s="14">
        <v>0.7</v>
      </c>
    </row>
    <row r="25" spans="2:14" ht="12.75">
      <c r="B25" s="39" t="s">
        <v>68</v>
      </c>
      <c r="C25" s="40"/>
      <c r="M25" s="18"/>
      <c r="N25" s="18"/>
    </row>
    <row r="26" spans="2:3" ht="13.5" thickBot="1">
      <c r="B26" s="41"/>
      <c r="C26" s="18"/>
    </row>
    <row r="27" spans="2:10" ht="37.5" customHeight="1" thickBot="1">
      <c r="B27" s="2" t="s">
        <v>60</v>
      </c>
      <c r="C27" s="3"/>
      <c r="I27" s="86" t="s">
        <v>17</v>
      </c>
      <c r="J27" s="88"/>
    </row>
    <row r="28" spans="2:10" ht="17.25" customHeight="1">
      <c r="B28" s="10" t="s">
        <v>11</v>
      </c>
      <c r="C28" s="23">
        <v>0.9</v>
      </c>
      <c r="I28" s="19" t="s">
        <v>18</v>
      </c>
      <c r="J28" s="42">
        <v>55</v>
      </c>
    </row>
    <row r="29" spans="2:15" ht="15.75" customHeight="1">
      <c r="B29" s="10" t="s">
        <v>48</v>
      </c>
      <c r="C29" s="79">
        <v>2.5</v>
      </c>
      <c r="H29" s="18"/>
      <c r="I29" s="21" t="s">
        <v>19</v>
      </c>
      <c r="J29" s="42">
        <v>60</v>
      </c>
      <c r="O29" s="18"/>
    </row>
    <row r="30" spans="2:10" ht="15.75" customHeight="1" thickBot="1">
      <c r="B30" s="43" t="s">
        <v>65</v>
      </c>
      <c r="C30" s="61">
        <f>C11*C28*C29/1000</f>
        <v>9.039375</v>
      </c>
      <c r="I30" s="24" t="s">
        <v>20</v>
      </c>
      <c r="J30" s="44">
        <v>88</v>
      </c>
    </row>
    <row r="31" spans="2:15" ht="16.5" customHeight="1" thickBot="1">
      <c r="B31" s="41"/>
      <c r="C31" s="18"/>
      <c r="D31" s="37"/>
      <c r="E31" s="37"/>
      <c r="F31" s="37"/>
      <c r="G31" s="37"/>
      <c r="H31" s="45"/>
      <c r="I31" s="40"/>
      <c r="J31" s="40"/>
      <c r="O31" s="45"/>
    </row>
    <row r="32" spans="2:15" ht="40.5" customHeight="1" thickBot="1">
      <c r="B32" s="2" t="s">
        <v>58</v>
      </c>
      <c r="C32" s="46"/>
      <c r="G32" s="47"/>
      <c r="H32" s="45"/>
      <c r="I32" s="86" t="s">
        <v>28</v>
      </c>
      <c r="J32" s="88"/>
      <c r="O32" s="45"/>
    </row>
    <row r="33" spans="2:15" ht="28.5" customHeight="1" thickBot="1">
      <c r="B33" s="48"/>
      <c r="C33" s="81" t="s">
        <v>75</v>
      </c>
      <c r="D33" s="49" t="s">
        <v>21</v>
      </c>
      <c r="E33" s="49" t="s">
        <v>21</v>
      </c>
      <c r="F33" s="49" t="s">
        <v>21</v>
      </c>
      <c r="G33" s="9" t="s">
        <v>22</v>
      </c>
      <c r="H33" s="45"/>
      <c r="I33" s="59" t="s">
        <v>29</v>
      </c>
      <c r="J33" s="44">
        <v>45</v>
      </c>
      <c r="O33" s="45"/>
    </row>
    <row r="34" spans="2:15" ht="17.25" customHeight="1">
      <c r="B34" s="50" t="s">
        <v>49</v>
      </c>
      <c r="C34" s="51">
        <v>1397.375</v>
      </c>
      <c r="D34" s="51">
        <v>1397.375</v>
      </c>
      <c r="E34" s="51">
        <v>0</v>
      </c>
      <c r="F34" s="51">
        <v>0</v>
      </c>
      <c r="G34" s="23">
        <v>0</v>
      </c>
      <c r="H34" s="45"/>
      <c r="O34" s="45"/>
    </row>
    <row r="35" spans="2:15" ht="16.5" customHeight="1">
      <c r="B35" s="34" t="s">
        <v>50</v>
      </c>
      <c r="C35" s="52">
        <v>600</v>
      </c>
      <c r="D35" s="52">
        <v>80</v>
      </c>
      <c r="E35" s="52">
        <v>80</v>
      </c>
      <c r="F35" s="52">
        <v>80</v>
      </c>
      <c r="G35" s="35">
        <v>600</v>
      </c>
      <c r="H35" s="18"/>
      <c r="O35" s="18"/>
    </row>
    <row r="36" spans="2:15" ht="15.75" customHeight="1" thickBot="1">
      <c r="B36" s="10" t="s">
        <v>26</v>
      </c>
      <c r="C36" s="53">
        <v>0.27</v>
      </c>
      <c r="D36" s="54">
        <v>0.27</v>
      </c>
      <c r="E36" s="54">
        <v>0.27</v>
      </c>
      <c r="F36" s="54">
        <v>0</v>
      </c>
      <c r="G36" s="55">
        <v>0</v>
      </c>
      <c r="H36" s="18"/>
      <c r="O36" s="18"/>
    </row>
    <row r="37" spans="2:7" ht="16.5" customHeight="1" thickBot="1">
      <c r="B37" s="10" t="s">
        <v>11</v>
      </c>
      <c r="C37" s="56">
        <v>0.9</v>
      </c>
      <c r="D37" s="57"/>
      <c r="E37" s="40"/>
      <c r="F37" s="40"/>
      <c r="G37" s="40"/>
    </row>
    <row r="38" spans="2:12" ht="33" customHeight="1" thickBot="1">
      <c r="B38" s="38" t="s">
        <v>66</v>
      </c>
      <c r="C38" s="58">
        <f>((C34*C35*C36)+(D34*D35*D36)+(E34*E35*E36)+(F34*F35*F36)+(G34*G35*G36))*C37/1000</f>
        <v>230.90224500000005</v>
      </c>
      <c r="D38" s="34"/>
      <c r="E38" s="18"/>
      <c r="F38" s="18"/>
      <c r="G38" s="18"/>
      <c r="I38" s="86" t="s">
        <v>67</v>
      </c>
      <c r="J38" s="87"/>
      <c r="K38" s="87"/>
      <c r="L38" s="88"/>
    </row>
    <row r="39" spans="2:12" ht="15" customHeight="1">
      <c r="B39" s="39" t="s">
        <v>57</v>
      </c>
      <c r="I39" s="71"/>
      <c r="J39" s="72" t="s">
        <v>55</v>
      </c>
      <c r="K39" s="89" t="s">
        <v>56</v>
      </c>
      <c r="L39" s="90"/>
    </row>
    <row r="40" spans="2:12" ht="13.5" thickBot="1">
      <c r="B40" s="41"/>
      <c r="I40" s="19" t="s">
        <v>23</v>
      </c>
      <c r="J40" s="69">
        <v>280</v>
      </c>
      <c r="K40" s="91">
        <v>220</v>
      </c>
      <c r="L40" s="92"/>
    </row>
    <row r="41" spans="2:12" ht="36" customHeight="1" thickBot="1">
      <c r="B41" s="60" t="s">
        <v>59</v>
      </c>
      <c r="C41" s="3"/>
      <c r="I41" s="34" t="s">
        <v>24</v>
      </c>
      <c r="J41" s="53">
        <v>280</v>
      </c>
      <c r="K41" s="91">
        <v>220</v>
      </c>
      <c r="L41" s="92"/>
    </row>
    <row r="42" spans="2:12" ht="16.5" customHeight="1">
      <c r="B42" s="10" t="s">
        <v>30</v>
      </c>
      <c r="C42" s="35">
        <v>1.2</v>
      </c>
      <c r="I42" s="21" t="s">
        <v>25</v>
      </c>
      <c r="J42" s="69">
        <v>600</v>
      </c>
      <c r="K42" s="91">
        <v>480</v>
      </c>
      <c r="L42" s="92"/>
    </row>
    <row r="43" spans="2:12" ht="17.25" customHeight="1" thickBot="1">
      <c r="B43" s="10" t="s">
        <v>31</v>
      </c>
      <c r="C43" s="35">
        <v>45</v>
      </c>
      <c r="I43" s="24" t="s">
        <v>27</v>
      </c>
      <c r="J43" s="70">
        <v>2300</v>
      </c>
      <c r="K43" s="93">
        <v>1800</v>
      </c>
      <c r="L43" s="94"/>
    </row>
    <row r="44" spans="2:3" ht="15" customHeight="1">
      <c r="B44" s="10" t="s">
        <v>32</v>
      </c>
      <c r="C44" s="55">
        <v>55</v>
      </c>
    </row>
    <row r="45" spans="2:3" ht="17.25" customHeight="1" thickBot="1">
      <c r="B45" s="38" t="s">
        <v>33</v>
      </c>
      <c r="C45" s="61">
        <f>C14*C17*C42*(C44-C43)/3.6/1000</f>
        <v>25.055099999999996</v>
      </c>
    </row>
    <row r="46" ht="16.5" customHeight="1" thickBot="1">
      <c r="B46" s="41"/>
    </row>
    <row r="47" spans="2:12" ht="29.25" customHeight="1" thickBot="1">
      <c r="B47" s="2" t="s">
        <v>34</v>
      </c>
      <c r="C47" s="3"/>
      <c r="I47" s="86" t="s">
        <v>72</v>
      </c>
      <c r="J47" s="87"/>
      <c r="K47" s="87"/>
      <c r="L47" s="88"/>
    </row>
    <row r="48" spans="2:12" ht="19.5" customHeight="1">
      <c r="B48" s="62" t="s">
        <v>35</v>
      </c>
      <c r="C48" s="63">
        <f>C24+C38+C30+C45</f>
        <v>337.31172000000004</v>
      </c>
      <c r="I48" s="71"/>
      <c r="J48" s="77"/>
      <c r="K48" s="72" t="s">
        <v>55</v>
      </c>
      <c r="L48" s="73" t="s">
        <v>56</v>
      </c>
    </row>
    <row r="49" spans="2:12" ht="20.25" customHeight="1">
      <c r="B49" s="22" t="s">
        <v>51</v>
      </c>
      <c r="C49" s="64">
        <f>IF(C11=0,0,C48/C11*1000)</f>
        <v>83.96060236465465</v>
      </c>
      <c r="I49" s="19" t="s">
        <v>46</v>
      </c>
      <c r="K49" s="53">
        <v>5</v>
      </c>
      <c r="L49" s="23">
        <v>2.5</v>
      </c>
    </row>
    <row r="50" spans="2:12" ht="18.75" customHeight="1" thickBot="1">
      <c r="B50" s="26" t="s">
        <v>52</v>
      </c>
      <c r="C50" s="65">
        <f>IF(C12=0,0,C48/C12*1000)</f>
        <v>60.94390573084074</v>
      </c>
      <c r="I50" s="21" t="s">
        <v>47</v>
      </c>
      <c r="K50" s="53">
        <v>15</v>
      </c>
      <c r="L50" s="23">
        <v>5</v>
      </c>
    </row>
    <row r="51" spans="9:12" ht="16.5" customHeight="1" thickBot="1">
      <c r="I51" s="24" t="s">
        <v>48</v>
      </c>
      <c r="J51" s="76"/>
      <c r="K51" s="74">
        <v>2.5</v>
      </c>
      <c r="L51" s="14">
        <v>1</v>
      </c>
    </row>
    <row r="52" spans="2:3" ht="29.25" customHeight="1" thickBot="1">
      <c r="B52" s="2" t="s">
        <v>36</v>
      </c>
      <c r="C52" s="3"/>
    </row>
    <row r="53" spans="2:3" ht="16.5" customHeight="1">
      <c r="B53" s="62" t="s">
        <v>37</v>
      </c>
      <c r="C53" s="66">
        <f>C48*C18</f>
        <v>94447.28160000002</v>
      </c>
    </row>
    <row r="54" spans="2:3" ht="19.5" customHeight="1">
      <c r="B54" s="22" t="s">
        <v>53</v>
      </c>
      <c r="C54" s="67">
        <f>IF(C11=0,0,C53/C11)</f>
        <v>23.508968662103303</v>
      </c>
    </row>
    <row r="55" spans="2:3" ht="19.5" customHeight="1" thickBot="1">
      <c r="B55" s="26" t="s">
        <v>54</v>
      </c>
      <c r="C55" s="68">
        <f>IF(C12=0,0,C53/C12)</f>
        <v>17.06429360463541</v>
      </c>
    </row>
    <row r="56" ht="15" customHeight="1"/>
    <row r="57" ht="15.75" customHeight="1"/>
    <row r="64" ht="12.75" customHeight="1"/>
    <row r="68" ht="12.75" customHeight="1"/>
    <row r="72" ht="12.75" customHeight="1"/>
    <row r="80" ht="12.75" customHeight="1"/>
  </sheetData>
  <mergeCells count="12">
    <mergeCell ref="I32:J32"/>
    <mergeCell ref="I10:I11"/>
    <mergeCell ref="J10:J11"/>
    <mergeCell ref="K10:K11"/>
    <mergeCell ref="I27:J27"/>
    <mergeCell ref="I47:L47"/>
    <mergeCell ref="I38:L38"/>
    <mergeCell ref="K39:L39"/>
    <mergeCell ref="K40:L40"/>
    <mergeCell ref="K43:L43"/>
    <mergeCell ref="K42:L42"/>
    <mergeCell ref="K41:L41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portrait" paperSize="9" scale="75" r:id="rId8"/>
  <drawing r:id="rId7"/>
  <legacyDrawing r:id="rId6"/>
  <oleObjects>
    <oleObject progId="Equation.DSMT4" shapeId="442648" r:id="rId1"/>
    <oleObject progId="Equation.DSMT4" shapeId="442649" r:id="rId2"/>
    <oleObject progId="Equation.DSMT4" shapeId="442650" r:id="rId3"/>
    <oleObject progId="Equation.DSMT4" shapeId="442651" r:id="rId4"/>
    <oleObject progId="Equation.DSMT4" shapeId="44265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.</cp:lastModifiedBy>
  <cp:lastPrinted>2008-04-24T09:15:35Z</cp:lastPrinted>
  <dcterms:created xsi:type="dcterms:W3CDTF">2008-03-26T10:24:09Z</dcterms:created>
  <dcterms:modified xsi:type="dcterms:W3CDTF">2008-05-30T00:42:59Z</dcterms:modified>
  <cp:category/>
  <cp:version/>
  <cp:contentType/>
  <cp:contentStatus/>
</cp:coreProperties>
</file>